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Downloads\"/>
    </mc:Choice>
  </mc:AlternateContent>
  <bookViews>
    <workbookView xWindow="0" yWindow="0" windowWidth="25200" windowHeight="11988"/>
  </bookViews>
  <sheets>
    <sheet name="Narrative" sheetId="9" r:id="rId1"/>
    <sheet name="Copies comparison" sheetId="8" r:id="rId2"/>
    <sheet name="Circulation Summary" sheetId="7" r:id="rId3"/>
    <sheet name="Waiting period" sheetId="1"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 i="8" l="1"/>
  <c r="J11" i="8"/>
  <c r="J15" i="8"/>
  <c r="J4" i="8"/>
  <c r="C16" i="8"/>
  <c r="D16" i="8"/>
  <c r="E16" i="8"/>
  <c r="E17" i="8" s="1"/>
  <c r="F16" i="8"/>
  <c r="F17" i="8" s="1"/>
  <c r="G16" i="8"/>
  <c r="G17" i="8" s="1"/>
  <c r="H16" i="8"/>
  <c r="B16" i="8"/>
  <c r="D17" i="8"/>
  <c r="H17" i="8"/>
  <c r="I12" i="8"/>
  <c r="I13" i="8" s="1"/>
  <c r="H12" i="8"/>
  <c r="H13" i="8" s="1"/>
  <c r="F13" i="8"/>
  <c r="G13" i="8"/>
  <c r="G12" i="8"/>
  <c r="E13" i="8"/>
  <c r="E12" i="8"/>
  <c r="C12" i="8"/>
  <c r="C13" i="8" s="1"/>
  <c r="G7" i="8"/>
  <c r="G8" i="8" s="1"/>
  <c r="E7" i="8"/>
  <c r="E8" i="8" s="1"/>
  <c r="F8" i="8"/>
  <c r="C7" i="8"/>
  <c r="C8" i="8" s="1"/>
  <c r="F4" i="8"/>
  <c r="F12" i="8" s="1"/>
  <c r="F7" i="8"/>
  <c r="I4" i="8"/>
  <c r="I15" i="8"/>
  <c r="I16" i="8" s="1"/>
  <c r="I17" i="8" s="1"/>
  <c r="H15" i="8"/>
  <c r="I11" i="8"/>
  <c r="D11" i="8"/>
  <c r="D12" i="8" s="1"/>
  <c r="B11" i="8"/>
  <c r="H11" i="8" s="1"/>
  <c r="I10" i="8"/>
  <c r="H10" i="8"/>
  <c r="I9" i="8"/>
  <c r="H9" i="8"/>
  <c r="D7" i="8"/>
  <c r="D8" i="8" s="1"/>
  <c r="I6" i="8"/>
  <c r="H6" i="8"/>
  <c r="B4" i="8"/>
  <c r="B7" i="8" s="1"/>
  <c r="B8" i="8" s="1"/>
  <c r="B17" i="8" l="1"/>
  <c r="C17" i="8"/>
  <c r="B12" i="8"/>
  <c r="D13" i="8"/>
  <c r="B13" i="8"/>
  <c r="I7" i="8"/>
  <c r="I8" i="8" s="1"/>
  <c r="H4" i="8"/>
  <c r="H7" i="8"/>
  <c r="H8" i="8" s="1"/>
  <c r="C6" i="1" l="1"/>
  <c r="D6" i="1"/>
  <c r="E6" i="1"/>
  <c r="F6" i="1"/>
  <c r="G6" i="1"/>
  <c r="B6" i="1"/>
  <c r="C7" i="1"/>
  <c r="D7" i="1"/>
  <c r="E7" i="1"/>
  <c r="F7" i="1"/>
  <c r="G7" i="1"/>
  <c r="B7" i="1"/>
</calcChain>
</file>

<file path=xl/sharedStrings.xml><?xml version="1.0" encoding="utf-8"?>
<sst xmlns="http://schemas.openxmlformats.org/spreadsheetml/2006/main" count="46" uniqueCount="41">
  <si>
    <t>Location</t>
  </si>
  <si>
    <t>Consortium</t>
  </si>
  <si>
    <t>Winnefox</t>
  </si>
  <si>
    <t>ESLS</t>
  </si>
  <si>
    <t>Average Waiting Period (days)</t>
  </si>
  <si>
    <t>Recorded 8/11/15</t>
  </si>
  <si>
    <t>Mid-Wisconsin</t>
  </si>
  <si>
    <t>Recorded 9/15/15</t>
  </si>
  <si>
    <t>Recorded 10/13/15</t>
  </si>
  <si>
    <t>Recorded 11/12/15</t>
  </si>
  <si>
    <t>Recorded 12/13/15</t>
  </si>
  <si>
    <t>Recorded 1/11/16</t>
  </si>
  <si>
    <t>Difference Winnefox and the Consortium</t>
  </si>
  <si>
    <t>Difference between ESLS and Consortium</t>
  </si>
  <si>
    <t>2010-2011</t>
  </si>
  <si>
    <t>2011-2012</t>
  </si>
  <si>
    <t>2012-2013</t>
  </si>
  <si>
    <t>2014-2015</t>
  </si>
  <si>
    <t>Percentage of circulation:
without Advantage</t>
  </si>
  <si>
    <t>Percentage of circulation:
with Advantage</t>
  </si>
  <si>
    <t>2013-2014</t>
  </si>
  <si>
    <t>Total eBooks
2014</t>
  </si>
  <si>
    <t>Total eBooks
2015</t>
  </si>
  <si>
    <t>Audiobook copies (one user/metered access with expiring content)
2014</t>
  </si>
  <si>
    <t>Audiobook copies (one user/metered access with expiring content)
2015</t>
  </si>
  <si>
    <t>Video
2014</t>
  </si>
  <si>
    <t>Video
2015</t>
  </si>
  <si>
    <t>Total Copies (All Formats)
2014</t>
  </si>
  <si>
    <t>Total Copies (All Formats)
2015</t>
  </si>
  <si>
    <t>Shared Collection (Statewide Collection) Copies</t>
  </si>
  <si>
    <t>Total copies available to Winnefox users</t>
  </si>
  <si>
    <t>*Includes Weyenberg, Mead, and Port Washington copies</t>
  </si>
  <si>
    <t>**Includes Watertown copies</t>
  </si>
  <si>
    <t>Winnefox Advantage as percentage of copies</t>
  </si>
  <si>
    <t>Total copies available to Eastern Shores Users</t>
  </si>
  <si>
    <t>Eastern Shores Advantage as a percentage of copies</t>
  </si>
  <si>
    <t>Winnefox  Advantage</t>
  </si>
  <si>
    <t>Eastern Shores Advantage*</t>
  </si>
  <si>
    <t>Mid Wisconsin Advantage**</t>
  </si>
  <si>
    <t>Total copies available to Mid-Wisconsin users</t>
  </si>
  <si>
    <t>Increase in copies from 2014 to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</si>
</sst>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6" x14ac:knownFonts="1">
    <font>
      <sz val="11"/>
      <color theme="1"/>
      <name val="Calibri"/>
      <family val="2"/>
      <scheme val="minor"/>
    </font>
    <font>
      <b/>
      <sz val="11"/>
      <color theme="1"/>
      <name val="Calibri"/>
      <family val="2"/>
      <scheme val="minor"/>
    </font>
    <font>
      <sz val="11"/>
      <color theme="1"/>
      <name val="Calibri"/>
      <family val="2"/>
      <scheme val="minor"/>
    </font>
    <font>
      <b/>
      <sz val="12.1"/>
      <color rgb="FF00000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23">
    <xf numFmtId="0" fontId="0" fillId="0" borderId="0" xfId="0"/>
    <xf numFmtId="0" fontId="1" fillId="0" borderId="0" xfId="0" applyFont="1"/>
    <xf numFmtId="16" fontId="0" fillId="0" borderId="0" xfId="0" applyNumberFormat="1"/>
    <xf numFmtId="9" fontId="0" fillId="0" borderId="0" xfId="0" applyNumberFormat="1"/>
    <xf numFmtId="0" fontId="1" fillId="0" borderId="0" xfId="0" applyFont="1" applyFill="1" applyBorder="1"/>
    <xf numFmtId="0" fontId="0" fillId="0" borderId="0" xfId="0" applyFill="1" applyBorder="1"/>
    <xf numFmtId="0" fontId="1" fillId="0" borderId="0" xfId="0" applyFont="1" applyFill="1" applyBorder="1" applyAlignment="1">
      <alignment wrapText="1"/>
    </xf>
    <xf numFmtId="0" fontId="0" fillId="0" borderId="0" xfId="0" applyFont="1" applyFill="1" applyBorder="1"/>
    <xf numFmtId="0" fontId="4" fillId="0" borderId="0" xfId="0" applyFont="1" applyFill="1" applyBorder="1" applyAlignment="1">
      <alignment wrapText="1"/>
    </xf>
    <xf numFmtId="164" fontId="0" fillId="0" borderId="0" xfId="2" applyNumberFormat="1" applyFont="1" applyFill="1" applyBorder="1"/>
    <xf numFmtId="0" fontId="4" fillId="0" borderId="0" xfId="0" applyFont="1" applyFill="1" applyBorder="1"/>
    <xf numFmtId="0" fontId="5" fillId="0" borderId="0" xfId="0" applyFont="1" applyFill="1" applyBorder="1"/>
    <xf numFmtId="164" fontId="0" fillId="0" borderId="0" xfId="0" applyNumberFormat="1" applyFont="1" applyFill="1" applyBorder="1"/>
    <xf numFmtId="165" fontId="0" fillId="0" borderId="0" xfId="1" applyNumberFormat="1" applyFont="1" applyFill="1" applyBorder="1"/>
    <xf numFmtId="0" fontId="1" fillId="0" borderId="0" xfId="0" applyFont="1" applyFill="1" applyBorder="1" applyAlignment="1">
      <alignment horizontal="center"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0" fillId="0" borderId="0" xfId="0" applyFont="1" applyFill="1" applyBorder="1" applyAlignment="1">
      <alignment wrapText="1"/>
    </xf>
    <xf numFmtId="164" fontId="0" fillId="0" borderId="1" xfId="2" applyNumberFormat="1" applyFont="1" applyFill="1" applyBorder="1"/>
    <xf numFmtId="165" fontId="1" fillId="0" borderId="0" xfId="1" applyNumberFormat="1" applyFont="1" applyFill="1" applyBorder="1"/>
    <xf numFmtId="0" fontId="5" fillId="0" borderId="1" xfId="0" applyFont="1" applyFill="1" applyBorder="1" applyAlignment="1">
      <alignment wrapText="1"/>
    </xf>
    <xf numFmtId="0" fontId="0" fillId="2" borderId="0" xfId="0" applyFill="1" applyAlignment="1">
      <alignment horizontal="center" wrapText="1"/>
    </xf>
    <xf numFmtId="0" fontId="1" fillId="0" borderId="0" xfId="0" applyFont="1" applyAlignment="1">
      <alignment horizontal="center"/>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Average Waiting Period (days)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782925226716138E-2"/>
          <c:y val="0.1902314814814815"/>
          <c:w val="0.93758298285003527"/>
          <c:h val="0.61498432487605714"/>
        </c:manualLayout>
      </c:layout>
      <c:barChart>
        <c:barDir val="col"/>
        <c:grouping val="clustered"/>
        <c:varyColors val="0"/>
        <c:ser>
          <c:idx val="0"/>
          <c:order val="0"/>
          <c:tx>
            <c:strRef>
              <c:f>'Waiting period'!$A$3</c:f>
              <c:strCache>
                <c:ptCount val="1"/>
                <c:pt idx="0">
                  <c:v>Winnefox</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'Waiting period'!$B$2:$G$2</c:f>
              <c:strCache>
                <c:ptCount val="6"/>
                <c:pt idx="0">
                  <c:v>Recorded 8/11/15</c:v>
                </c:pt>
                <c:pt idx="1">
                  <c:v>Recorded 9/15/15</c:v>
                </c:pt>
                <c:pt idx="2">
                  <c:v>Recorded 10/13/15</c:v>
                </c:pt>
                <c:pt idx="3">
                  <c:v>Recorded 11/12/15</c:v>
                </c:pt>
                <c:pt idx="4">
                  <c:v>Recorded 12/13/15</c:v>
                </c:pt>
                <c:pt idx="5">
                  <c:v>Recorded 1/11/16</c:v>
                </c:pt>
              </c:strCache>
            </c:strRef>
          </c:cat>
          <c:val>
            <c:numRef>
              <c:f>'Waiting period'!$B$3:$G$3</c:f>
              <c:numCache>
                <c:formatCode>General</c:formatCode>
                <c:ptCount val="6"/>
                <c:pt idx="0">
                  <c:v>21.76</c:v>
                </c:pt>
                <c:pt idx="1">
                  <c:v>21.85</c:v>
                </c:pt>
                <c:pt idx="2">
                  <c:v>22</c:v>
                </c:pt>
                <c:pt idx="3">
                  <c:v>22.19</c:v>
                </c:pt>
                <c:pt idx="4">
                  <c:v>22.48</c:v>
                </c:pt>
                <c:pt idx="5">
                  <c:v>22.74</c:v>
                </c:pt>
              </c:numCache>
            </c:numRef>
          </c:val>
        </c:ser>
        <c:ser>
          <c:idx val="1"/>
          <c:order val="1"/>
          <c:tx>
            <c:strRef>
              <c:f>'Waiting period'!$A$4</c:f>
              <c:strCache>
                <c:ptCount val="1"/>
                <c:pt idx="0">
                  <c:v>ESLS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'Waiting period'!$B$2:$G$2</c:f>
              <c:strCache>
                <c:ptCount val="6"/>
                <c:pt idx="0">
                  <c:v>Recorded 8/11/15</c:v>
                </c:pt>
                <c:pt idx="1">
                  <c:v>Recorded 9/15/15</c:v>
                </c:pt>
                <c:pt idx="2">
                  <c:v>Recorded 10/13/15</c:v>
                </c:pt>
                <c:pt idx="3">
                  <c:v>Recorded 11/12/15</c:v>
                </c:pt>
                <c:pt idx="4">
                  <c:v>Recorded 12/13/15</c:v>
                </c:pt>
                <c:pt idx="5">
                  <c:v>Recorded 1/11/16</c:v>
                </c:pt>
              </c:strCache>
            </c:strRef>
          </c:cat>
          <c:val>
            <c:numRef>
              <c:f>'Waiting period'!$B$4:$G$4</c:f>
              <c:numCache>
                <c:formatCode>General</c:formatCode>
                <c:ptCount val="6"/>
                <c:pt idx="0">
                  <c:v>24.98</c:v>
                </c:pt>
                <c:pt idx="1">
                  <c:v>25.07</c:v>
                </c:pt>
                <c:pt idx="2">
                  <c:v>25.19</c:v>
                </c:pt>
                <c:pt idx="3">
                  <c:v>25.33</c:v>
                </c:pt>
                <c:pt idx="4">
                  <c:v>25.61</c:v>
                </c:pt>
                <c:pt idx="5">
                  <c:v>25.87</c:v>
                </c:pt>
              </c:numCache>
            </c:numRef>
          </c:val>
        </c:ser>
        <c:ser>
          <c:idx val="2"/>
          <c:order val="2"/>
          <c:tx>
            <c:strRef>
              <c:f>'Waiting period'!$A$5</c:f>
              <c:strCache>
                <c:ptCount val="1"/>
                <c:pt idx="0">
                  <c:v>Consortium</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'Waiting period'!$B$2:$G$2</c:f>
              <c:strCache>
                <c:ptCount val="6"/>
                <c:pt idx="0">
                  <c:v>Recorded 8/11/15</c:v>
                </c:pt>
                <c:pt idx="1">
                  <c:v>Recorded 9/15/15</c:v>
                </c:pt>
                <c:pt idx="2">
                  <c:v>Recorded 10/13/15</c:v>
                </c:pt>
                <c:pt idx="3">
                  <c:v>Recorded 11/12/15</c:v>
                </c:pt>
                <c:pt idx="4">
                  <c:v>Recorded 12/13/15</c:v>
                </c:pt>
                <c:pt idx="5">
                  <c:v>Recorded 1/11/16</c:v>
                </c:pt>
              </c:strCache>
            </c:strRef>
          </c:cat>
          <c:val>
            <c:numRef>
              <c:f>'Waiting period'!$B$5:$G$5</c:f>
              <c:numCache>
                <c:formatCode>General</c:formatCode>
                <c:ptCount val="6"/>
                <c:pt idx="0">
                  <c:v>24.43</c:v>
                </c:pt>
                <c:pt idx="1">
                  <c:v>24.55</c:v>
                </c:pt>
                <c:pt idx="2">
                  <c:v>24.69</c:v>
                </c:pt>
                <c:pt idx="3">
                  <c:v>24.89</c:v>
                </c:pt>
                <c:pt idx="4">
                  <c:v>25.2</c:v>
                </c:pt>
                <c:pt idx="5">
                  <c:v>25.48</c:v>
                </c:pt>
              </c:numCache>
            </c:numRef>
          </c:val>
        </c:ser>
        <c:dLbls>
          <c:showLegendKey val="0"/>
          <c:showVal val="0"/>
          <c:showCatName val="0"/>
          <c:showSerName val="0"/>
          <c:showPercent val="0"/>
          <c:showBubbleSize val="0"/>
        </c:dLbls>
        <c:gapWidth val="219"/>
        <c:overlap val="-27"/>
        <c:axId val="398573616"/>
        <c:axId val="398575968"/>
      </c:barChart>
      <c:catAx>
        <c:axId val="398573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8575968"/>
        <c:crosses val="autoZero"/>
        <c:auto val="1"/>
        <c:lblAlgn val="ctr"/>
        <c:lblOffset val="100"/>
        <c:noMultiLvlLbl val="0"/>
      </c:catAx>
      <c:valAx>
        <c:axId val="398575968"/>
        <c:scaling>
          <c:orientation val="minMax"/>
        </c:scaling>
        <c:delete val="1"/>
        <c:axPos val="l"/>
        <c:numFmt formatCode="General" sourceLinked="1"/>
        <c:majorTickMark val="none"/>
        <c:minorTickMark val="none"/>
        <c:tickLblPos val="nextTo"/>
        <c:crossAx val="3985736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85724</xdr:colOff>
      <xdr:row>1</xdr:row>
      <xdr:rowOff>47624</xdr:rowOff>
    </xdr:from>
    <xdr:to>
      <xdr:col>10</xdr:col>
      <xdr:colOff>320039</xdr:colOff>
      <xdr:row>45</xdr:row>
      <xdr:rowOff>121919</xdr:rowOff>
    </xdr:to>
    <xdr:sp macro="" textlink="">
      <xdr:nvSpPr>
        <xdr:cNvPr id="2" name="TextBox 1"/>
        <xdr:cNvSpPr txBox="1"/>
      </xdr:nvSpPr>
      <xdr:spPr>
        <a:xfrm>
          <a:off x="695324" y="230504"/>
          <a:ext cx="5720715" cy="8121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In 2015 and early 2016, WiLS compiled data about Winnefox circulation  and wait time to begin to analyze the impact of Advantage spending on circulation and wait time.  Specifically, we collected:</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 comparison of number of copies available</a:t>
          </a:r>
          <a:r>
            <a:rPr lang="en-US" sz="1100" b="0" i="0" baseline="0">
              <a:solidFill>
                <a:schemeClr val="dk1"/>
              </a:solidFill>
              <a:effectLst/>
              <a:latin typeface="+mn-lt"/>
              <a:ea typeface="+mn-ea"/>
              <a:cs typeface="+mn-cs"/>
            </a:rPr>
            <a:t> to patrons from the consortium, Winnefox Advantage, Eastern Shores (ESLS) Advantage, and Mid-Wisconsin (MWFLS) Advantage (see "Copies Comparison"). ESLS and MWFLS were selected as comparisons because ESLS was expected to spend the same amount on Advantage in 2015 as Winnefox and MWFLS has a similar population.  Winnefox added 1,250 copies in 2015 compared to 334 for ESLS and 261 for MWFLS.  The consortium added 51,346 copies.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 comparison</a:t>
          </a:r>
          <a:r>
            <a:rPr lang="en-US" sz="1100" b="0" i="0" baseline="0">
              <a:solidFill>
                <a:schemeClr val="dk1"/>
              </a:solidFill>
              <a:effectLst/>
              <a:latin typeface="+mn-lt"/>
              <a:ea typeface="+mn-ea"/>
              <a:cs typeface="+mn-cs"/>
            </a:rPr>
            <a:t> of circulation from July 2010-June 2015 between MWFLS and Winnefox.  Because Winnefox and MWFLS have similar populations, it is likely that any differences in circulation can be attributed to Advantage.  As you can see from "Circulation Summary", while the percentage of the total circulation of the statewide circulation represented by each system is similar without Advantage.  When factoring in Advantage circulation, Winnefox is 2-4% higher than MWFLS. </a:t>
          </a:r>
        </a:p>
        <a:p>
          <a:endParaRPr lang="en-US" sz="1100" b="0" i="0" baseline="0">
            <a:solidFill>
              <a:schemeClr val="dk1"/>
            </a:solidFill>
            <a:effectLst/>
            <a:latin typeface="+mn-lt"/>
            <a:ea typeface="+mn-ea"/>
            <a:cs typeface="+mn-cs"/>
          </a:endParaRPr>
        </a:p>
        <a:p>
          <a:r>
            <a:rPr lang="en-US" sz="1100" b="0" i="0" baseline="0">
              <a:solidFill>
                <a:schemeClr val="dk1"/>
              </a:solidFill>
              <a:effectLst/>
              <a:latin typeface="+mn-lt"/>
              <a:ea typeface="+mn-ea"/>
              <a:cs typeface="+mn-cs"/>
            </a:rPr>
            <a:t>--A comparison of the current average wait time of the consortium, ESLS, and Winnefox (see "Waiting period").   As you can see, the current average wait time, collected around the same day of each month, is significantly lower for Winnefox than the consortium or ESLS. </a:t>
          </a:r>
          <a:endParaRPr lang="en-US" sz="1100" b="0" i="0">
            <a:solidFill>
              <a:schemeClr val="dk1"/>
            </a:solidFill>
            <a:effectLst/>
            <a:latin typeface="+mn-lt"/>
            <a:ea typeface="+mn-ea"/>
            <a:cs typeface="+mn-cs"/>
          </a:endParaRP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As often is the case, reviewing data like this brings us to more questions.  It's clear that the average wait time for Winnefox patrons is lower than the consortium's average. This may be because of the significant investment in Advantage, how they are selecting their Advantage purchases, or, most likely, a combination of the two.  We would like to collect data from other systems that are using the Advantage program to have a better understanding of the impact on wait time.</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We can see that, when we do not factor in Advantage, that Winnefox has only a slightly higher percentage of the total circulation of the collection than Mid-Wisconsin, a system similar in population.  However, when Advantage use is factored into the equation, that percentage increases. Again, Advantage is clearly having an impact, but it is unclear if this is because of the amount invested, selection practices, or both.</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What we would need next:</a:t>
          </a:r>
        </a:p>
        <a:p>
          <a:r>
            <a:rPr lang="en-US" sz="1100" b="0" i="0">
              <a:solidFill>
                <a:schemeClr val="dk1"/>
              </a:solidFill>
              <a:effectLst/>
              <a:latin typeface="+mn-lt"/>
              <a:ea typeface="+mn-ea"/>
              <a:cs typeface="+mn-cs"/>
            </a:rPr>
            <a:t>1.  A better understanding of how Advantage systems are purchasing:  How are systems choosing what they purchase with Advantage funds?  How often are they placing orders?  Having a clear understanding of these practices will provide more information to interpret this data and provide us with a basis for best practices for Advantage selection. </a:t>
          </a:r>
        </a:p>
        <a:p>
          <a:r>
            <a:rPr lang="en-US" sz="1100" b="0" i="0">
              <a:solidFill>
                <a:schemeClr val="dk1"/>
              </a:solidFill>
              <a:effectLst/>
              <a:latin typeface="+mn-lt"/>
              <a:ea typeface="+mn-ea"/>
              <a:cs typeface="+mn-cs"/>
            </a:rPr>
            <a:t/>
          </a:r>
          <a:br>
            <a:rPr lang="en-US" sz="1100" b="0" i="0">
              <a:solidFill>
                <a:schemeClr val="dk1"/>
              </a:solidFill>
              <a:effectLst/>
              <a:latin typeface="+mn-lt"/>
              <a:ea typeface="+mn-ea"/>
              <a:cs typeface="+mn-cs"/>
            </a:rPr>
          </a:br>
          <a:r>
            <a:rPr lang="en-US" sz="1100" b="0" i="0">
              <a:solidFill>
                <a:schemeClr val="dk1"/>
              </a:solidFill>
              <a:effectLst/>
              <a:latin typeface="+mn-lt"/>
              <a:ea typeface="+mn-ea"/>
              <a:cs typeface="+mn-cs"/>
            </a:rPr>
            <a:t>2.  Average wait time data from more</a:t>
          </a:r>
          <a:r>
            <a:rPr lang="en-US" sz="1100" b="0" i="0" baseline="0">
              <a:solidFill>
                <a:schemeClr val="dk1"/>
              </a:solidFill>
              <a:effectLst/>
              <a:latin typeface="+mn-lt"/>
              <a:ea typeface="+mn-ea"/>
              <a:cs typeface="+mn-cs"/>
            </a:rPr>
            <a:t> systems:  We would like to have a better understanding of average wait time from as many systems that use Advantage as possible.  This data would allow us to gain more understanding about the impact of Advantage and how much a higher investment in that program changes average wait time.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152399</xdr:colOff>
      <xdr:row>7</xdr:row>
      <xdr:rowOff>157162</xdr:rowOff>
    </xdr:from>
    <xdr:to>
      <xdr:col>7</xdr:col>
      <xdr:colOff>200025</xdr:colOff>
      <xdr:row>22</xdr:row>
      <xdr:rowOff>42862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M33" sqref="M33"/>
    </sheetView>
  </sheetViews>
  <sheetFormatPr defaultRowHeight="14.4" x14ac:dyDescent="0.3"/>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topLeftCell="A4" workbookViewId="0">
      <selection activeCell="B9" sqref="B9"/>
    </sheetView>
  </sheetViews>
  <sheetFormatPr defaultColWidth="9.109375" defaultRowHeight="14.4" x14ac:dyDescent="0.3"/>
  <cols>
    <col min="1" max="1" width="30" style="5" customWidth="1"/>
    <col min="2" max="3" width="12" style="5" customWidth="1"/>
    <col min="4" max="5" width="19.33203125" style="5" customWidth="1"/>
    <col min="6" max="7" width="14.109375" style="5" customWidth="1"/>
    <col min="8" max="9" width="13.88671875" style="5" customWidth="1"/>
    <col min="10" max="10" width="16.44140625" style="5" bestFit="1" customWidth="1"/>
    <col min="11" max="16384" width="9.109375" style="5"/>
  </cols>
  <sheetData>
    <row r="1" spans="1:10" x14ac:dyDescent="0.3">
      <c r="A1" s="4"/>
    </row>
    <row r="3" spans="1:10" s="6" customFormat="1" ht="78" x14ac:dyDescent="0.3">
      <c r="A3" s="14"/>
      <c r="B3" s="15" t="s">
        <v>21</v>
      </c>
      <c r="C3" s="15" t="s">
        <v>22</v>
      </c>
      <c r="D3" s="15" t="s">
        <v>23</v>
      </c>
      <c r="E3" s="15" t="s">
        <v>24</v>
      </c>
      <c r="F3" s="15" t="s">
        <v>25</v>
      </c>
      <c r="G3" s="15" t="s">
        <v>26</v>
      </c>
      <c r="H3" s="15" t="s">
        <v>27</v>
      </c>
      <c r="I3" s="15" t="s">
        <v>28</v>
      </c>
      <c r="J3" s="16" t="s">
        <v>40</v>
      </c>
    </row>
    <row r="4" spans="1:10" ht="28.8" x14ac:dyDescent="0.3">
      <c r="A4" s="17" t="s">
        <v>29</v>
      </c>
      <c r="B4" s="9">
        <f>122613-402</f>
        <v>122211</v>
      </c>
      <c r="C4" s="9">
        <v>162667</v>
      </c>
      <c r="D4" s="9">
        <v>28194</v>
      </c>
      <c r="E4" s="9">
        <v>38671</v>
      </c>
      <c r="F4" s="9">
        <f>1035-368</f>
        <v>667</v>
      </c>
      <c r="G4" s="9">
        <v>1080</v>
      </c>
      <c r="H4" s="12">
        <f>SUM(B4,D4,F4)</f>
        <v>151072</v>
      </c>
      <c r="I4" s="12">
        <f>SUM(C4,E4,G4)</f>
        <v>202418</v>
      </c>
      <c r="J4" s="12">
        <f>I4-H4</f>
        <v>51346</v>
      </c>
    </row>
    <row r="5" spans="1:10" x14ac:dyDescent="0.3">
      <c r="A5" s="17"/>
      <c r="B5" s="9"/>
      <c r="C5" s="9"/>
      <c r="D5" s="9"/>
      <c r="E5" s="9"/>
      <c r="F5" s="9"/>
      <c r="G5" s="9"/>
      <c r="H5" s="12"/>
      <c r="I5" s="12"/>
      <c r="J5" s="12"/>
    </row>
    <row r="6" spans="1:10" x14ac:dyDescent="0.3">
      <c r="A6" s="20" t="s">
        <v>36</v>
      </c>
      <c r="B6" s="18">
        <v>4556</v>
      </c>
      <c r="C6" s="18">
        <v>5429</v>
      </c>
      <c r="D6" s="18">
        <v>909</v>
      </c>
      <c r="E6" s="18">
        <v>1286</v>
      </c>
      <c r="F6" s="18">
        <v>2</v>
      </c>
      <c r="G6" s="18">
        <v>2</v>
      </c>
      <c r="H6" s="12">
        <f>SUM(B6,D6,F6)</f>
        <v>5467</v>
      </c>
      <c r="I6" s="12">
        <f>SUM(C6,E6,G6)</f>
        <v>6717</v>
      </c>
      <c r="J6" s="12">
        <f t="shared" ref="J6:J15" si="0">I6-H6</f>
        <v>1250</v>
      </c>
    </row>
    <row r="7" spans="1:10" ht="28.8" x14ac:dyDescent="0.3">
      <c r="A7" s="8" t="s">
        <v>30</v>
      </c>
      <c r="B7" s="9">
        <f>SUM(B4:B6)</f>
        <v>126767</v>
      </c>
      <c r="C7" s="9">
        <f>SUM(C4:C6)</f>
        <v>168096</v>
      </c>
      <c r="D7" s="9">
        <f t="shared" ref="D7:F7" si="1">SUM(D4:D6)</f>
        <v>29103</v>
      </c>
      <c r="E7" s="9">
        <f>SUM(E4:E6)</f>
        <v>39957</v>
      </c>
      <c r="F7" s="9">
        <f t="shared" si="1"/>
        <v>669</v>
      </c>
      <c r="G7" s="9">
        <f>SUM(G4:G6)</f>
        <v>1082</v>
      </c>
      <c r="H7" s="12">
        <f>SUM(B7,D7,F7)</f>
        <v>156539</v>
      </c>
      <c r="I7" s="12">
        <f>SUM(C7,E7,G7)</f>
        <v>209135</v>
      </c>
      <c r="J7" s="12"/>
    </row>
    <row r="8" spans="1:10" ht="28.8" x14ac:dyDescent="0.3">
      <c r="A8" s="8" t="s">
        <v>33</v>
      </c>
      <c r="B8" s="13">
        <f>B6/B7</f>
        <v>3.5939952826839795E-2</v>
      </c>
      <c r="C8" s="13">
        <f>C6/C7</f>
        <v>3.2297020750047589E-2</v>
      </c>
      <c r="D8" s="13">
        <f t="shared" ref="D8:I8" si="2">D6/D7</f>
        <v>3.12338934130502E-2</v>
      </c>
      <c r="E8" s="13">
        <f t="shared" si="2"/>
        <v>3.2184598443326579E-2</v>
      </c>
      <c r="F8" s="13">
        <f t="shared" si="2"/>
        <v>2.9895366218236174E-3</v>
      </c>
      <c r="G8" s="13">
        <f t="shared" si="2"/>
        <v>1.8484288354898336E-3</v>
      </c>
      <c r="H8" s="19">
        <f t="shared" si="2"/>
        <v>3.4924204191926614E-2</v>
      </c>
      <c r="I8" s="19">
        <f t="shared" si="2"/>
        <v>3.211800989791283E-2</v>
      </c>
      <c r="J8" s="12"/>
    </row>
    <row r="9" spans="1:10" x14ac:dyDescent="0.3">
      <c r="A9" s="10"/>
      <c r="B9" s="9"/>
      <c r="C9" s="9"/>
      <c r="D9" s="9"/>
      <c r="E9" s="9"/>
      <c r="F9" s="9"/>
      <c r="G9" s="9"/>
      <c r="H9" s="12">
        <f t="shared" ref="H9:I11" si="3">SUM(B9,D9,F9)</f>
        <v>0</v>
      </c>
      <c r="I9" s="12">
        <f t="shared" si="3"/>
        <v>0</v>
      </c>
      <c r="J9" s="12"/>
    </row>
    <row r="10" spans="1:10" x14ac:dyDescent="0.3">
      <c r="A10" s="11"/>
      <c r="B10" s="9"/>
      <c r="C10" s="9"/>
      <c r="D10" s="9"/>
      <c r="E10" s="9"/>
      <c r="F10" s="9"/>
      <c r="G10" s="9"/>
      <c r="H10" s="12">
        <f t="shared" si="3"/>
        <v>0</v>
      </c>
      <c r="I10" s="12">
        <f t="shared" si="3"/>
        <v>0</v>
      </c>
      <c r="J10" s="12"/>
    </row>
    <row r="11" spans="1:10" x14ac:dyDescent="0.3">
      <c r="A11" s="11" t="s">
        <v>37</v>
      </c>
      <c r="B11" s="9">
        <f>623+117+559+113</f>
        <v>1412</v>
      </c>
      <c r="C11" s="9">
        <v>1683</v>
      </c>
      <c r="D11" s="9">
        <f>66+50+7</f>
        <v>123</v>
      </c>
      <c r="E11" s="9">
        <v>186</v>
      </c>
      <c r="F11" s="9">
        <v>0</v>
      </c>
      <c r="G11" s="9">
        <v>0</v>
      </c>
      <c r="H11" s="12">
        <f t="shared" si="3"/>
        <v>1535</v>
      </c>
      <c r="I11" s="12">
        <f t="shared" si="3"/>
        <v>1869</v>
      </c>
      <c r="J11" s="12">
        <f t="shared" si="0"/>
        <v>334</v>
      </c>
    </row>
    <row r="12" spans="1:10" ht="28.8" x14ac:dyDescent="0.3">
      <c r="A12" s="8" t="s">
        <v>34</v>
      </c>
      <c r="B12" s="9">
        <f>B4+B11</f>
        <v>123623</v>
      </c>
      <c r="C12" s="9">
        <f>C4+C11</f>
        <v>164350</v>
      </c>
      <c r="D12" s="9">
        <f>D4+D11</f>
        <v>28317</v>
      </c>
      <c r="E12" s="9">
        <f>E4+E11</f>
        <v>38857</v>
      </c>
      <c r="F12" s="9">
        <f t="shared" ref="F12:G12" si="4">F4+F11</f>
        <v>667</v>
      </c>
      <c r="G12" s="9">
        <f t="shared" si="4"/>
        <v>1080</v>
      </c>
      <c r="H12" s="12">
        <f t="shared" ref="H12:I12" si="5">SUM(B12,D12,F12)</f>
        <v>152607</v>
      </c>
      <c r="I12" s="12">
        <f t="shared" si="5"/>
        <v>204287</v>
      </c>
      <c r="J12" s="12"/>
    </row>
    <row r="13" spans="1:10" ht="28.8" x14ac:dyDescent="0.3">
      <c r="A13" s="8" t="s">
        <v>35</v>
      </c>
      <c r="B13" s="13">
        <f>B11/B12</f>
        <v>1.1421822799964407E-2</v>
      </c>
      <c r="C13" s="13">
        <f>C11/C12</f>
        <v>1.0240340736233648E-2</v>
      </c>
      <c r="D13" s="13">
        <f t="shared" ref="D13" si="6">D11/D12</f>
        <v>4.3436804746265498E-3</v>
      </c>
      <c r="E13" s="13">
        <f>E11/E12</f>
        <v>4.7867823043467074E-3</v>
      </c>
      <c r="F13" s="13">
        <f t="shared" ref="F13:G13" si="7">F11/F12</f>
        <v>0</v>
      </c>
      <c r="G13" s="13">
        <f t="shared" si="7"/>
        <v>0</v>
      </c>
      <c r="H13" s="19">
        <f>H11/H12</f>
        <v>1.0058516319697E-2</v>
      </c>
      <c r="I13" s="19">
        <f>I11/I12</f>
        <v>9.1488934685026464E-3</v>
      </c>
      <c r="J13" s="12"/>
    </row>
    <row r="14" spans="1:10" x14ac:dyDescent="0.3">
      <c r="A14" s="8"/>
      <c r="B14" s="9"/>
      <c r="C14" s="9"/>
      <c r="D14" s="9"/>
      <c r="E14" s="9"/>
      <c r="F14" s="9"/>
      <c r="G14" s="9"/>
      <c r="H14" s="12"/>
      <c r="I14" s="12"/>
      <c r="J14" s="12"/>
    </row>
    <row r="15" spans="1:10" x14ac:dyDescent="0.3">
      <c r="A15" s="11" t="s">
        <v>38</v>
      </c>
      <c r="B15" s="9">
        <v>1425</v>
      </c>
      <c r="C15" s="9">
        <v>1591</v>
      </c>
      <c r="D15" s="9">
        <v>245</v>
      </c>
      <c r="E15" s="9">
        <v>340</v>
      </c>
      <c r="F15" s="9">
        <v>2</v>
      </c>
      <c r="G15" s="9">
        <v>2</v>
      </c>
      <c r="H15" s="12">
        <f>SUM(B15,D15,F15)</f>
        <v>1672</v>
      </c>
      <c r="I15" s="12">
        <f>SUM(C15,E15,G15)</f>
        <v>1933</v>
      </c>
      <c r="J15" s="12">
        <f t="shared" si="0"/>
        <v>261</v>
      </c>
    </row>
    <row r="16" spans="1:10" ht="28.8" x14ac:dyDescent="0.3">
      <c r="A16" s="8" t="s">
        <v>39</v>
      </c>
      <c r="B16" s="9">
        <f>B4+B15</f>
        <v>123636</v>
      </c>
      <c r="C16" s="9">
        <f t="shared" ref="C16:I16" si="8">C4+C15</f>
        <v>164258</v>
      </c>
      <c r="D16" s="9">
        <f t="shared" si="8"/>
        <v>28439</v>
      </c>
      <c r="E16" s="9">
        <f t="shared" si="8"/>
        <v>39011</v>
      </c>
      <c r="F16" s="9">
        <f t="shared" si="8"/>
        <v>669</v>
      </c>
      <c r="G16" s="9">
        <f t="shared" si="8"/>
        <v>1082</v>
      </c>
      <c r="H16" s="9">
        <f t="shared" si="8"/>
        <v>152744</v>
      </c>
      <c r="I16" s="9">
        <f t="shared" si="8"/>
        <v>204351</v>
      </c>
      <c r="J16" s="12"/>
    </row>
    <row r="17" spans="1:10" ht="28.8" x14ac:dyDescent="0.3">
      <c r="A17" s="8" t="s">
        <v>35</v>
      </c>
      <c r="B17" s="13">
        <f>B15/B16</f>
        <v>1.1525769193438805E-2</v>
      </c>
      <c r="C17" s="13">
        <f>C15/C16</f>
        <v>9.6859818091051889E-3</v>
      </c>
      <c r="D17" s="13">
        <f t="shared" ref="D17" si="9">D15/D16</f>
        <v>8.614930201483878E-3</v>
      </c>
      <c r="E17" s="13">
        <f>E15/E16</f>
        <v>8.7154905026787313E-3</v>
      </c>
      <c r="F17" s="13">
        <f t="shared" ref="F17" si="10">F15/F16</f>
        <v>2.9895366218236174E-3</v>
      </c>
      <c r="G17" s="13">
        <f t="shared" ref="G17" si="11">G15/G16</f>
        <v>1.8484288354898336E-3</v>
      </c>
      <c r="H17" s="19">
        <f>H15/H16</f>
        <v>1.0946420153983135E-2</v>
      </c>
      <c r="I17" s="19">
        <f>I15/I16</f>
        <v>9.4592147824086991E-3</v>
      </c>
      <c r="J17" s="12"/>
    </row>
    <row r="18" spans="1:10" ht="16.5" customHeight="1" x14ac:dyDescent="0.3">
      <c r="A18" s="8"/>
      <c r="B18" s="9"/>
      <c r="C18" s="9"/>
      <c r="D18" s="9"/>
      <c r="E18" s="9"/>
      <c r="F18" s="9"/>
      <c r="G18" s="9"/>
      <c r="H18" s="12"/>
      <c r="I18" s="12"/>
      <c r="J18" s="7"/>
    </row>
    <row r="19" spans="1:10" ht="28.8" x14ac:dyDescent="0.3">
      <c r="A19" s="8" t="s">
        <v>31</v>
      </c>
      <c r="B19" s="9"/>
      <c r="C19" s="9"/>
      <c r="D19" s="9"/>
      <c r="E19" s="9"/>
      <c r="F19" s="9"/>
      <c r="G19" s="9"/>
      <c r="H19" s="12"/>
      <c r="I19" s="12"/>
      <c r="J19" s="7"/>
    </row>
    <row r="20" spans="1:10" x14ac:dyDescent="0.3">
      <c r="A20" s="8" t="s">
        <v>32</v>
      </c>
      <c r="B20" s="9"/>
      <c r="C20" s="9"/>
      <c r="D20" s="9"/>
      <c r="E20" s="9"/>
      <c r="F20" s="9"/>
      <c r="G20" s="9"/>
      <c r="H20" s="12"/>
      <c r="I20" s="12"/>
      <c r="J20" s="7"/>
    </row>
    <row r="21" spans="1:10" x14ac:dyDescent="0.3">
      <c r="A21" s="8"/>
      <c r="B21" s="9"/>
      <c r="C21" s="9"/>
      <c r="D21" s="9"/>
      <c r="E21" s="9"/>
      <c r="F21" s="9"/>
      <c r="G21" s="9"/>
      <c r="H21" s="12"/>
      <c r="I21" s="12"/>
      <c r="J21" s="7"/>
    </row>
    <row r="28" spans="1:10" x14ac:dyDescent="0.3">
      <c r="A28" s="8" t="s">
        <v>32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D5" sqref="D5"/>
    </sheetView>
  </sheetViews>
  <sheetFormatPr defaultRowHeight="14.4" x14ac:dyDescent="0.3"/>
  <cols>
    <col min="1" max="1" width="10.44140625" bestFit="1" customWidth="1"/>
    <col min="2" max="2" width="9.6640625" bestFit="1" customWidth="1"/>
    <col min="3" max="3" width="14.33203125" bestFit="1" customWidth="1"/>
    <col min="4" max="4" width="9.6640625" bestFit="1" customWidth="1"/>
    <col min="5" max="5" width="14.33203125" bestFit="1" customWidth="1"/>
  </cols>
  <sheetData>
    <row r="1" spans="1:5" ht="35.25" customHeight="1" x14ac:dyDescent="0.3">
      <c r="B1" s="21" t="s">
        <v>19</v>
      </c>
      <c r="C1" s="21"/>
      <c r="D1" s="21" t="s">
        <v>18</v>
      </c>
      <c r="E1" s="21"/>
    </row>
    <row r="2" spans="1:5" x14ac:dyDescent="0.3">
      <c r="B2" t="s">
        <v>2</v>
      </c>
      <c r="C2" t="s">
        <v>6</v>
      </c>
      <c r="D2" t="s">
        <v>2</v>
      </c>
      <c r="E2" t="s">
        <v>6</v>
      </c>
    </row>
    <row r="3" spans="1:5" x14ac:dyDescent="0.3">
      <c r="A3" s="2" t="s">
        <v>14</v>
      </c>
      <c r="B3" s="3">
        <v>0.06</v>
      </c>
      <c r="C3" s="3">
        <v>0.04</v>
      </c>
      <c r="D3" s="3">
        <v>0.06</v>
      </c>
      <c r="E3" s="3">
        <v>0.04</v>
      </c>
    </row>
    <row r="4" spans="1:5" x14ac:dyDescent="0.3">
      <c r="A4" t="s">
        <v>15</v>
      </c>
      <c r="B4" s="3">
        <v>0.08</v>
      </c>
      <c r="C4" s="3">
        <v>0.04</v>
      </c>
      <c r="D4" s="3">
        <v>0.05</v>
      </c>
      <c r="E4" s="3">
        <v>0.04</v>
      </c>
    </row>
    <row r="5" spans="1:5" x14ac:dyDescent="0.3">
      <c r="A5" t="s">
        <v>16</v>
      </c>
      <c r="B5" s="3">
        <v>7.0000000000000007E-2</v>
      </c>
      <c r="C5" s="3">
        <v>0.05</v>
      </c>
      <c r="D5" s="3">
        <v>0.05</v>
      </c>
      <c r="E5" s="3">
        <v>0.04</v>
      </c>
    </row>
    <row r="6" spans="1:5" x14ac:dyDescent="0.3">
      <c r="A6" t="s">
        <v>20</v>
      </c>
      <c r="B6" s="3">
        <v>7.0000000000000007E-2</v>
      </c>
      <c r="C6" s="3">
        <v>0.05</v>
      </c>
      <c r="D6" s="3">
        <v>0.05</v>
      </c>
      <c r="E6" s="3">
        <v>0.05</v>
      </c>
    </row>
    <row r="7" spans="1:5" x14ac:dyDescent="0.3">
      <c r="A7" t="s">
        <v>17</v>
      </c>
      <c r="B7" s="3">
        <v>7.0000000000000007E-2</v>
      </c>
      <c r="C7" s="3">
        <v>0.05</v>
      </c>
      <c r="D7" s="3">
        <v>0.05</v>
      </c>
      <c r="E7" s="3">
        <v>0.04</v>
      </c>
    </row>
  </sheetData>
  <mergeCells count="2">
    <mergeCell ref="B1:C1"/>
    <mergeCell ref="D1:E1"/>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activeCell="A15" sqref="A15"/>
    </sheetView>
  </sheetViews>
  <sheetFormatPr defaultRowHeight="14.4" x14ac:dyDescent="0.3"/>
  <cols>
    <col min="1" max="1" width="38.44140625" bestFit="1" customWidth="1"/>
    <col min="2" max="3" width="16.6640625" bestFit="1" customWidth="1"/>
    <col min="4" max="6" width="22.5546875" bestFit="1" customWidth="1"/>
    <col min="7" max="7" width="16.6640625" bestFit="1" customWidth="1"/>
  </cols>
  <sheetData>
    <row r="1" spans="1:7" x14ac:dyDescent="0.3">
      <c r="A1" s="22" t="s">
        <v>4</v>
      </c>
      <c r="B1" s="22"/>
      <c r="C1" s="22"/>
      <c r="D1" s="22"/>
      <c r="E1" s="22"/>
      <c r="F1" s="22"/>
      <c r="G1" s="22"/>
    </row>
    <row r="2" spans="1:7" s="1" customFormat="1" x14ac:dyDescent="0.3">
      <c r="A2" s="1" t="s">
        <v>0</v>
      </c>
      <c r="B2" s="1" t="s">
        <v>5</v>
      </c>
      <c r="C2" s="1" t="s">
        <v>7</v>
      </c>
      <c r="D2" s="1" t="s">
        <v>8</v>
      </c>
      <c r="E2" s="1" t="s">
        <v>9</v>
      </c>
      <c r="F2" s="1" t="s">
        <v>10</v>
      </c>
      <c r="G2" s="1" t="s">
        <v>11</v>
      </c>
    </row>
    <row r="3" spans="1:7" x14ac:dyDescent="0.3">
      <c r="A3" t="s">
        <v>2</v>
      </c>
      <c r="B3">
        <v>21.76</v>
      </c>
      <c r="C3">
        <v>21.85</v>
      </c>
      <c r="D3">
        <v>22</v>
      </c>
      <c r="E3">
        <v>22.19</v>
      </c>
      <c r="F3">
        <v>22.48</v>
      </c>
      <c r="G3">
        <v>22.74</v>
      </c>
    </row>
    <row r="4" spans="1:7" x14ac:dyDescent="0.3">
      <c r="A4" t="s">
        <v>3</v>
      </c>
      <c r="B4">
        <v>24.98</v>
      </c>
      <c r="C4">
        <v>25.07</v>
      </c>
      <c r="D4">
        <v>25.19</v>
      </c>
      <c r="E4">
        <v>25.33</v>
      </c>
      <c r="F4">
        <v>25.61</v>
      </c>
      <c r="G4">
        <v>25.87</v>
      </c>
    </row>
    <row r="5" spans="1:7" x14ac:dyDescent="0.3">
      <c r="A5" t="s">
        <v>1</v>
      </c>
      <c r="B5">
        <v>24.43</v>
      </c>
      <c r="C5">
        <v>24.55</v>
      </c>
      <c r="D5">
        <v>24.69</v>
      </c>
      <c r="E5">
        <v>24.89</v>
      </c>
      <c r="F5">
        <v>25.2</v>
      </c>
      <c r="G5">
        <v>25.48</v>
      </c>
    </row>
    <row r="6" spans="1:7" x14ac:dyDescent="0.3">
      <c r="A6" t="s">
        <v>13</v>
      </c>
      <c r="B6">
        <f>B5-B4</f>
        <v>-0.55000000000000071</v>
      </c>
      <c r="C6">
        <f t="shared" ref="C6:G6" si="0">C5-C4</f>
        <v>-0.51999999999999957</v>
      </c>
      <c r="D6">
        <f t="shared" si="0"/>
        <v>-0.5</v>
      </c>
      <c r="E6">
        <f t="shared" si="0"/>
        <v>-0.43999999999999773</v>
      </c>
      <c r="F6">
        <f t="shared" si="0"/>
        <v>-0.41000000000000014</v>
      </c>
      <c r="G6">
        <f t="shared" si="0"/>
        <v>-0.39000000000000057</v>
      </c>
    </row>
    <row r="7" spans="1:7" x14ac:dyDescent="0.3">
      <c r="A7" t="s">
        <v>12</v>
      </c>
      <c r="B7">
        <f>B5-B3</f>
        <v>2.6699999999999982</v>
      </c>
      <c r="C7">
        <f t="shared" ref="C7:G7" si="1">C5-C3</f>
        <v>2.6999999999999993</v>
      </c>
      <c r="D7">
        <f t="shared" si="1"/>
        <v>2.6900000000000013</v>
      </c>
      <c r="E7">
        <f t="shared" si="1"/>
        <v>2.6999999999999993</v>
      </c>
      <c r="F7">
        <f t="shared" si="1"/>
        <v>2.7199999999999989</v>
      </c>
      <c r="G7">
        <f t="shared" si="1"/>
        <v>2.740000000000002</v>
      </c>
    </row>
  </sheetData>
  <mergeCells count="1">
    <mergeCell ref="A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Narrative</vt:lpstr>
      <vt:lpstr>Copies comparison</vt:lpstr>
      <vt:lpstr>Circulation Summary</vt:lpstr>
      <vt:lpstr>Waiting period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Marten</dc:creator>
  <cp:lastModifiedBy>Owner</cp:lastModifiedBy>
  <dcterms:created xsi:type="dcterms:W3CDTF">2015-08-11T17:35:23Z</dcterms:created>
  <dcterms:modified xsi:type="dcterms:W3CDTF">2016-02-18T19:22:29Z</dcterms:modified>
</cp:coreProperties>
</file>